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defaultThemeVersion="202300"/>
  <mc:AlternateContent xmlns:mc="http://schemas.openxmlformats.org/markup-compatibility/2006">
    <mc:Choice Requires="x15">
      <x15ac:absPath xmlns:x15ac="http://schemas.microsoft.com/office/spreadsheetml/2010/11/ac" url="/Users/elise/Downloads/"/>
    </mc:Choice>
  </mc:AlternateContent>
  <xr:revisionPtr revIDLastSave="0" documentId="13_ncr:1_{46A00FF7-4E65-F943-A389-99FC4944B21A}" xr6:coauthVersionLast="47" xr6:coauthVersionMax="47" xr10:uidLastSave="{00000000-0000-0000-0000-000000000000}"/>
  <bookViews>
    <workbookView xWindow="-32260" yWindow="2380" windowWidth="31100" windowHeight="21000" activeTab="4" xr2:uid="{D745256E-5F43-BF41-AC56-74DC084E52CF}"/>
  </bookViews>
  <sheets>
    <sheet name="2026" sheetId="1" r:id="rId1"/>
    <sheet name="2025" sheetId="4" r:id="rId2"/>
    <sheet name="2025 à date" sheetId="5" r:id="rId3"/>
    <sheet name="calcul" sheetId="3" r:id="rId4"/>
    <sheet name="prompt" sheetId="2" r:id="rId5"/>
  </sheets>
  <definedNames>
    <definedName name="_xlnm._FilterDatabase" localSheetId="2" hidden="1">'2025 à date'!$A$1:$I$8</definedName>
    <definedName name="_xlnm._FilterDatabase" localSheetId="0" hidden="1">'2026'!$A$1:$K$1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18" i="3" l="1"/>
  <c r="D17" i="3" s="1"/>
  <c r="D32" i="3"/>
  <c r="G3" i="5"/>
  <c r="G8" i="4"/>
  <c r="B8" i="4" s="1"/>
  <c r="G6" i="4"/>
  <c r="G5" i="4"/>
  <c r="B5" i="4" s="1"/>
  <c r="G4" i="4"/>
  <c r="B4" i="4" s="1"/>
  <c r="G3" i="4"/>
  <c r="B3" i="4" s="1"/>
  <c r="B3" i="5"/>
  <c r="B6" i="4"/>
  <c r="C3" i="5"/>
  <c r="A3" i="5"/>
  <c r="C2" i="5"/>
  <c r="B2" i="5"/>
  <c r="A2" i="5"/>
  <c r="D22" i="3" s="1"/>
  <c r="C8" i="4"/>
  <c r="A8" i="4"/>
  <c r="C7" i="4"/>
  <c r="B7" i="4"/>
  <c r="A7" i="4"/>
  <c r="C6" i="4"/>
  <c r="A6" i="4"/>
  <c r="C5" i="4"/>
  <c r="A5" i="4"/>
  <c r="C4" i="4"/>
  <c r="A4" i="4"/>
  <c r="C3" i="4"/>
  <c r="A3" i="4"/>
  <c r="E31" i="3" s="1"/>
  <c r="C2" i="4"/>
  <c r="B2" i="4"/>
  <c r="A2" i="4"/>
  <c r="D31" i="3" s="1"/>
  <c r="A12" i="1"/>
  <c r="A13" i="1"/>
  <c r="A14" i="1"/>
  <c r="C4" i="1"/>
  <c r="C5" i="1"/>
  <c r="C6" i="1"/>
  <c r="C7" i="1"/>
  <c r="C8" i="1"/>
  <c r="C3" i="1"/>
  <c r="C2" i="1"/>
  <c r="B3" i="1"/>
  <c r="B4" i="1"/>
  <c r="B7" i="1"/>
  <c r="B2" i="1"/>
  <c r="A7" i="1"/>
  <c r="A8" i="1"/>
  <c r="G8" i="1"/>
  <c r="B8" i="1" s="1"/>
  <c r="A3" i="1"/>
  <c r="A4" i="1"/>
  <c r="A5" i="1"/>
  <c r="A6" i="1"/>
  <c r="A2" i="1"/>
  <c r="E8" i="3" s="1"/>
  <c r="G6" i="1"/>
  <c r="B6" i="1" s="1"/>
  <c r="G5" i="1"/>
  <c r="B5" i="1" s="1"/>
  <c r="G4" i="1"/>
  <c r="G3" i="1"/>
  <c r="E32" i="3" l="1"/>
  <c r="D12" i="3"/>
  <c r="D16" i="3"/>
  <c r="D21" i="3"/>
  <c r="D11" i="3"/>
  <c r="E28" i="3"/>
  <c r="E27" i="3" s="1"/>
  <c r="E12" i="3"/>
  <c r="D26" i="3"/>
  <c r="E26" i="3"/>
  <c r="D28" i="3"/>
  <c r="D27" i="3" s="1"/>
  <c r="D29" i="3" s="1"/>
  <c r="E11" i="3"/>
  <c r="E6" i="3"/>
  <c r="D6" i="3"/>
  <c r="E7" i="3"/>
  <c r="E9" i="3" s="1"/>
  <c r="D8" i="3"/>
  <c r="D7" i="3" s="1"/>
  <c r="E29" i="3" l="1"/>
  <c r="D19" i="3"/>
  <c r="D9" i="3"/>
</calcChain>
</file>

<file path=xl/sharedStrings.xml><?xml version="1.0" encoding="utf-8"?>
<sst xmlns="http://schemas.openxmlformats.org/spreadsheetml/2006/main" count="93" uniqueCount="34">
  <si>
    <t>Bien</t>
  </si>
  <si>
    <t>Date résa</t>
  </si>
  <si>
    <t>Arrivée</t>
  </si>
  <si>
    <t>Départ</t>
  </si>
  <si>
    <t>Prix</t>
  </si>
  <si>
    <t>voyageurs</t>
  </si>
  <si>
    <t>bien bleu</t>
  </si>
  <si>
    <t>Janvier</t>
  </si>
  <si>
    <t xml:space="preserve">Février </t>
  </si>
  <si>
    <t>Mars</t>
  </si>
  <si>
    <t>Avril</t>
  </si>
  <si>
    <t>Taux d'occupation</t>
  </si>
  <si>
    <t>Prix moyen</t>
  </si>
  <si>
    <t>Chiffre d'affaires</t>
  </si>
  <si>
    <t>Revpar</t>
  </si>
  <si>
    <t>Délai de réservation</t>
  </si>
  <si>
    <t>Nombre moyen voyageurs</t>
  </si>
  <si>
    <t>Mois</t>
  </si>
  <si>
    <t>nuités</t>
  </si>
  <si>
    <t xml:space="preserve">revpar </t>
  </si>
  <si>
    <t>chiffre d'affaires / nombre de nuités disponibles à la locatino</t>
  </si>
  <si>
    <t>Prix moyen X taux d'occupation</t>
  </si>
  <si>
    <t>delais resa</t>
  </si>
  <si>
    <t>comparatif a N-1 et à N-1 à date</t>
  </si>
  <si>
    <t>cut off</t>
  </si>
  <si>
    <t>nous sommes le 15/01/26</t>
  </si>
  <si>
    <t>Fevrier 2025 au final</t>
  </si>
  <si>
    <t>Février 2025 au 15/01/25</t>
  </si>
  <si>
    <t>2025 à date</t>
  </si>
  <si>
    <t>MARS</t>
  </si>
  <si>
    <t>AVRIL</t>
  </si>
  <si>
    <t>Nous sommes le 15 janvier 2026 dans ce cas fictif</t>
  </si>
  <si>
    <t>j'ai supprimé les lignes suivantes car les résas sont faites après le 15/01/25</t>
  </si>
  <si>
    <t># Prompt de reconstruction — Tableau de suivi RM
Ce document a deux parties bien séparées :
1. **La partie encadrée ci-dessous** (entre les lignes "DÉBUT DU PROMPT" et "FIN DU PROMPT") : c'est le texte à copier-coller intégralement, tel quel, dans une conversation avec une IA (ou à transmettre à un développeur Excel) pour reconstruire le fichier. Ne copiez que ce qui est entre ces deux lignes.
2. **Les notes après "FIN DU PROMPT"** : ce sont mes remarques pour vous — les hypothèses que j'ai prises en votre nom et les points que vous devriez confirmer avant la première utilisation. Elles ne font pas partie du texte à copier-coller.
---
## ⬇️⬇️⬇️ DÉBUT DU PROMPT (tout ce qui suit, jusqu'à "FIN DU PROMPT") ⬇️⬇️⬇️
Reconstruis mon fichier Excel de suivi Revenue Management ("TABLEAU DE SUIVI RM.xlsx") pour qu'il n'exige plus qu'une seule action manuelle de ma part : coller mes réservations brutes dans un seul onglet. Tout le reste (répartition par année, calcul du comparatif "à date", découpage des séjours à cheval sur plusieurs mois, calcul des indicateurs) doit se faire automatiquement, par formule Excel native — sans macro, sans VBA, sans Power Query, sans script externe.
### Contexte
Le fichier actuel contient 5 onglets : `2026`, `2025`, `2025 à date`, `calcul`, `prompt`. Aujourd'hui, je dois coller manuellement mes réservations dans le bon onglet année par année, puis recopier à la main un sous-ensemble filtré dans "2025 à date" en supprimant les lignes postérieures à la date de coupure. L'onglet `calcul` applique ensuite des `SUMIF`/`AVERAGEIF` par mois sur chacun de ces onglets pour sortir les indicateurs de Revenue Management : taux d'occupation, prix moyen, chiffre d'affaires, RevPAR, délai de réservation, nombre moyen de voyageurs.
### Règles de gestion à respecter
- Une seule liste de données brutes, mélangeant toutes les années, est collée en une fois. Le système doit dispatcher automatiquement chaque ligne vers le bon onglet selon l'année de la date d'arrivée du séjour.
- Un séjour qui chevauche plusieurs mois calendaires (2, 3, ou plus) doit être découpé en une ligne par mois concerné (regroupé), pas en une ligne par nuit. Le chiffre d'affaires de chaque ligne est proratisé au nombre de nuitées de ce mois-là. Prévois une limite technique haute et paramétrable (nommée `CapMois`, valeur par défaut 12) sur le nombre de mois qu'une réservation peut chevaucher, ajustable sans casser les formules.
- Le délai de réservation moyen et le nombre moyen de voyageurs doivent être calculés sur les réservations d'origine (non éclatées par mois), pour qu'une réservation à cheval sur plusieurs mois ne soit pas comptée plusieurs fois dans ces moyennes.
- Le tableau est construit pour un seul bien immobilier. Ajoute cependant une alerte visuelle automatique si plusieurs biens différents sont détectés dans les données collées.
- La date de référence pour le comparatif "à date" (onglet "2025 à date") doit être automatique, basée sur la date du jour réelle — jamais saisie à la main.
- Le tableau de calcul doit couvrir les 12 mois de l'année (pas seulement février-mars comme actuellement), avec un nombre de jours par mois calculé dynamiquement (gère les années bissextiles), plus jamais codé en dur.
### Structure cible du fichier
#### 1. Onglet `Données brutes` (nouveau)
C'est le seul endroit où je colle de la donnée. Transforme-le en tableau structuré Excel (nommé `TableBrute`), pour que les formules s'étendent automatiquement quand j'ajoute des lignes.
Colonnes collées (identiques aux colonnes existantes) : `Bien`, `Date résa`, `Arrivée`, `Départ`, `Prix`, `Voyageurs`.
Colonnes calculées à ajouter dans ce même tableau :
- `Nuitées totales` = Départ − Arrivée
- `Délai résa` = Arrivée − Date résa
- `Mois arrivée` = mois de la date d'arrivée
- `Année arrivée` = année de la date d'arrivée
- `Nombre de mois du séjour` = nombre de mois calendaires différents traversés par le séjour (1 si le séjour tient dans un seul mois, 2 s'il en chevauche deux, 3 s'il en chevauche trois, etc., sans limite arbitraire à 2)
Ajoute une cellule d'alerte visible qui affiche un message si plus d'un `Bien` distinct est détecté dans les données collées.
Ajoute une cellule paramètre nommée `CapMois` (valeur par défaut 12) : le nombre maximum de mois qu'une réservation peut chevaucher. Les formules doivent générer jusqu'à `CapMois` segments potentiels par réservation et ne garder que ceux réellement utilisés ; si un séjour dépasse un jour cette limite, augmenter `CapMois` doit suffire, sans retoucher aucune formule.
#### 2. Table d'éclatement multi-mois (calculée)
Construis une table qui explose chaque réservation en autant de lignes que de mois calendaires occupés. Pour chaque réservation et chaque indice de segment k (de 1 à `CapMois`) :
- Mois et année du segment k : k-ième mois à partir du mois d'arrivée, en bouclant sur l'année si besoin.
- Début du segment : le plus tardif entre la date d'arrivée et le 1er jour de ce mois.
- Fin du segment : le plus tôt entre la dernière nuit du séjour (départ − 1) et le dernier jour de ce mois.
- Le segment n'est retenu que si k ne dépasse pas le "Nombre de mois du séjour" de cette réservation.
- Nuitées du segment = fin − début + 1.
- Prix du segment = Prix total de la réservation × (nuitées du segment ÷ nuitées totales).
Utilise les fonctions tableau dynamique d'Excel (365 / 2021+) pour construire cela sans macro : génère la grille de tous les segments potentiels, aplatis-la, puis filtre pour ne garder que les segments valides. Le résultat est une table unique, avec une ligne par mois de séjour réellement occupé, toutes réservations confondues.
#### 3. Onglets `2026` et `2025` (vues calculées, je n'y colle plus rien)
Chaque onglet est une vue filtrée de la table d'éclatement, sur l'année du segment (2026 pour l'un, 2025 pour l'autre). Une réservation à cheval sur deux années (ex. arrivée en décembre, départ en février) doit alimenter automatiquement chacun des deux onglets, avec sa part exacte de nuitées et de chiffre d'affaires. Colonnes finales de ces onglets : Mois, Nuitées, Bien, Date résa, Arrivée (début de segment), Prix (part du segment), Voyageurs. L'année visée par chaque onglet doit être une cellule paramétrable, pas une valeur codée en dur.
#### 4. Onglet `2025 à date`
Vue supplémentaire, à partir des lignes de l'onglet `2025`, ne conservant que les réservations dont la date de réservation d'origine est antérieure ou égale à la date du jour moins un an exactement (c'est l'équivalent automatique de l'ancienne suppression manuelle des réservations "prises trop tard"). Affiche sur cet onglet la date de coupure calculée, pour que je voie immédiatement à quelle date le comparatif est cadré.
#### 5. Onglet `calcul`
Reprends exactement la logique de calcul déjà en place (taux d'occupation, prix moyen, chiffre d'affaires, RevPAR, délai de réservation, nombre moyen de voyageurs), mais généralise-la :
- Les 12 mois de l'année pour chacun des 3 blocs (2026 / 2025 à date / 2025), au lieu de février-mars seulement.
- Le nombre de jours du mois est calculé dynamiquement (gère automatiquement février à 28 ou 29 jours), jamais codé en dur.
- Taux d'occupation et chiffre d'affaires de chaque mois : calculés à partir des onglets `2026` / `2025` / `2025 à date` (déjà éclatés et proratisés).
- Délai de réservation moyen et nombre moyen de voyageurs : calculés directement sur `Données brutes` (réservations d'origine, non éclatées), avec la même condition de date de coupure pour le bloc "2025 à date".
- Prix moyen = chiffre d'affaires du mois ÷ nuitées vendues du mois. RevPAR = taux d'occupation × prix moyen.
### Résultat attendu
Une fois reconstruit, le fichier doit fonctionner ainsi : je colle toutes mes réservations (peu importe l'année, peu importe si un séjour chevauche plusieurs mois) dans l'onglet `Données brutes` ; les onglets `2026`, `2025` et `2025 à date` se remplissent automatiquement avec les séjours à cheval déjà éclatés et le chiffre d'affaires réparti au prorata ; l'onglet `calcul` recalcule instantanément les 12 mois de chaque bloc ; une alerte me prévient si plusieurs biens sont mélangés dans les données collées.
## ⬆️⬆️⬆️ FIN DU PROMPT ⬆️⬆️⬆️
---
## Notes pour vous (ne fait pas partie du texte à copier-coller)
Hypothèses que j'ai prises en rédigeant ce prompt, à confirmer avant la première utilisation :
- **Année d'affectation** : j'ai supposé que l'année d'un séjour (onglet 2026 vs 2025) se base sur l'année de la date d'**arrivée**, comme le fait déjà votre colonne "Mois" actuelle (`MONTH(Arrivée)`) — pas sur l'année de la date de réservation. Si ce n'est pas ce que vous vouliez, dites-le moi et je corrige le prompt.
- **Frais de plateforme** : votre onglet "prompt" existant contenait la note *"créer une colonne pour avoir le montant du séjour + ménage hors frais de plateforme (si on ne l'a pas)"*. Ce prompt suppose que la colonne "Prix" collée est déjà ce montant net. Si vos exports contiennent encore les frais de plateforme mélangés au prix, il faudra une colonne de retraitement supplémentaire — dites-le moi et je la rajoute.
- **Version d'Excel** : le découpage multi-mois généralisé s'appuie sur des fonctions récentes (`FILTER`, `LET`, `TOCOL`, `HSTACK`, `SEQUENCE`), disponibles à partir d'Excel 365 / 2021. Si vous avez une version plus ancienne, dites-le moi : il faudra remplacer cette mécanique par des colonnes d'aide plus classiques, ou repasser par Power Query.
- **`CapMois` = 12** : limite haute par défaut pour le nombre de mois qu'un séjour peut chevaucher. Changez-la librement si vos séjours les plus longs dépassent un 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</si>
</sst>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 #,##0.00_)\ &quot;€&quot;_ ;_ * \(#,##0.00\)\ &quot;€&quot;_ ;_ * &quot;-&quot;??_)\ &quot;€&quot;_ ;_ @_ "/>
    <numFmt numFmtId="164" formatCode="_ * #,##0_)\ &quot;€&quot;_ ;_ * \(#,##0\)\ &quot;€&quot;_ ;_ * &quot;-&quot;??_)\ &quot;€&quot;_ ;_ @_ "/>
  </numFmts>
  <fonts count="7" x14ac:knownFonts="1">
    <font>
      <sz val="12"/>
      <color theme="1"/>
      <name val="Aptos Narrow"/>
      <family val="2"/>
      <scheme val="minor"/>
    </font>
    <font>
      <sz val="12"/>
      <color theme="1"/>
      <name val="Aptos Narrow"/>
      <family val="2"/>
      <scheme val="minor"/>
    </font>
    <font>
      <sz val="12"/>
      <color rgb="FFFF0000"/>
      <name val="Aptos Narrow"/>
      <family val="2"/>
      <scheme val="minor"/>
    </font>
    <font>
      <b/>
      <sz val="12"/>
      <color rgb="FFFF0000"/>
      <name val="Aptos Narrow"/>
      <scheme val="minor"/>
    </font>
    <font>
      <b/>
      <sz val="18"/>
      <color rgb="FFFF0000"/>
      <name val="Aptos Narrow"/>
      <scheme val="minor"/>
    </font>
    <font>
      <sz val="12"/>
      <color theme="6"/>
      <name val="Aptos Narrow"/>
      <family val="2"/>
      <scheme val="minor"/>
    </font>
    <font>
      <sz val="12"/>
      <color theme="4"/>
      <name val="Aptos Narrow"/>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6">
    <xf numFmtId="0" fontId="0" fillId="0" borderId="0" xfId="0"/>
    <xf numFmtId="14" fontId="0" fillId="0" borderId="0" xfId="0" applyNumberFormat="1"/>
    <xf numFmtId="0" fontId="0" fillId="2" borderId="0" xfId="0" applyFill="1"/>
    <xf numFmtId="0" fontId="0" fillId="2" borderId="0" xfId="0" applyFill="1" applyAlignment="1">
      <alignment horizontal="center"/>
    </xf>
    <xf numFmtId="164" fontId="0" fillId="0" borderId="1" xfId="1" applyNumberFormat="1" applyFont="1" applyBorder="1" applyAlignment="1">
      <alignment horizontal="center"/>
    </xf>
    <xf numFmtId="0" fontId="2" fillId="0" borderId="0" xfId="0" applyFont="1"/>
    <xf numFmtId="0" fontId="0" fillId="2" borderId="1" xfId="0" applyFill="1" applyBorder="1" applyAlignment="1">
      <alignment horizontal="center"/>
    </xf>
    <xf numFmtId="0" fontId="0" fillId="2" borderId="1" xfId="0" applyFill="1" applyBorder="1"/>
    <xf numFmtId="9" fontId="0" fillId="2" borderId="1" xfId="2" applyFont="1" applyFill="1" applyBorder="1" applyAlignment="1">
      <alignment horizontal="center"/>
    </xf>
    <xf numFmtId="164" fontId="0" fillId="2" borderId="1" xfId="1" applyNumberFormat="1" applyFont="1" applyFill="1" applyBorder="1" applyAlignment="1">
      <alignment horizontal="center"/>
    </xf>
    <xf numFmtId="17" fontId="0" fillId="0" borderId="0" xfId="0" applyNumberFormat="1"/>
    <xf numFmtId="0" fontId="0" fillId="0" borderId="0" xfId="0" applyAlignment="1">
      <alignment horizontal="right"/>
    </xf>
    <xf numFmtId="17" fontId="0" fillId="0" borderId="0" xfId="0" applyNumberFormat="1" applyAlignment="1">
      <alignment horizontal="right"/>
    </xf>
    <xf numFmtId="0" fontId="4" fillId="2" borderId="0" xfId="0" applyFont="1" applyFill="1"/>
    <xf numFmtId="0" fontId="4" fillId="0" borderId="0" xfId="0" applyFont="1" applyAlignment="1">
      <alignment horizontal="right"/>
    </xf>
    <xf numFmtId="0" fontId="0" fillId="0" borderId="1" xfId="0" applyBorder="1" applyAlignment="1">
      <alignment horizontal="center"/>
    </xf>
    <xf numFmtId="0" fontId="0" fillId="0" borderId="1" xfId="0" applyBorder="1"/>
    <xf numFmtId="9" fontId="0" fillId="0" borderId="1" xfId="2" applyFont="1" applyFill="1" applyBorder="1" applyAlignment="1">
      <alignment horizontal="center"/>
    </xf>
    <xf numFmtId="164" fontId="0" fillId="0" borderId="1" xfId="1" applyNumberFormat="1" applyFont="1" applyFill="1" applyBorder="1" applyAlignment="1">
      <alignment horizontal="center"/>
    </xf>
    <xf numFmtId="14" fontId="5" fillId="0" borderId="0" xfId="0" applyNumberFormat="1" applyFont="1"/>
    <xf numFmtId="14" fontId="6" fillId="0" borderId="0" xfId="0" applyNumberFormat="1" applyFont="1"/>
    <xf numFmtId="14" fontId="2" fillId="0" borderId="0" xfId="0" applyNumberFormat="1" applyFont="1"/>
    <xf numFmtId="0" fontId="3" fillId="0" borderId="0" xfId="0" applyFont="1"/>
    <xf numFmtId="0" fontId="5" fillId="0" borderId="0" xfId="0" applyFont="1"/>
    <xf numFmtId="0" fontId="0" fillId="0" borderId="1" xfId="1" applyNumberFormat="1" applyFont="1" applyFill="1" applyBorder="1" applyAlignment="1">
      <alignment horizontal="center"/>
    </xf>
    <xf numFmtId="0" fontId="0" fillId="0" borderId="0" xfId="0" applyAlignment="1">
      <alignment horizontal="left" vertical="top" wrapText="1"/>
    </xf>
  </cellXfs>
  <cellStyles count="3">
    <cellStyle name="Monétaire" xfId="1" builtinId="4"/>
    <cellStyle name="Normal" xfId="0" builtinId="0"/>
    <cellStyle name="Pourcentag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072AA-A133-9F4D-B4AD-F508B478EFBC}">
  <dimension ref="A1:I17"/>
  <sheetViews>
    <sheetView zoomScale="160" zoomScaleNormal="160" workbookViewId="0">
      <selection activeCell="G23" sqref="G23"/>
    </sheetView>
  </sheetViews>
  <sheetFormatPr baseColWidth="10" defaultRowHeight="16" x14ac:dyDescent="0.2"/>
  <cols>
    <col min="1" max="3" width="10.83203125" style="2"/>
  </cols>
  <sheetData>
    <row r="1" spans="1:9" x14ac:dyDescent="0.2">
      <c r="A1" s="2" t="s">
        <v>17</v>
      </c>
      <c r="B1" s="2" t="s">
        <v>18</v>
      </c>
      <c r="C1" s="2" t="s">
        <v>22</v>
      </c>
      <c r="D1" t="s">
        <v>0</v>
      </c>
      <c r="E1" t="s">
        <v>1</v>
      </c>
      <c r="F1" t="s">
        <v>2</v>
      </c>
      <c r="G1" t="s">
        <v>3</v>
      </c>
      <c r="H1" t="s">
        <v>4</v>
      </c>
      <c r="I1" t="s">
        <v>5</v>
      </c>
    </row>
    <row r="2" spans="1:9" x14ac:dyDescent="0.2">
      <c r="A2" s="3">
        <f>MONTH(F2)</f>
        <v>2</v>
      </c>
      <c r="B2" s="3">
        <f>G2-F2</f>
        <v>2</v>
      </c>
      <c r="C2" s="3">
        <f>F2-E2</f>
        <v>32</v>
      </c>
      <c r="D2" t="s">
        <v>6</v>
      </c>
      <c r="E2" s="1">
        <v>46023</v>
      </c>
      <c r="F2" s="19">
        <v>46055</v>
      </c>
      <c r="G2" s="19">
        <v>46057</v>
      </c>
      <c r="H2">
        <v>1000</v>
      </c>
      <c r="I2">
        <v>2</v>
      </c>
    </row>
    <row r="3" spans="1:9" x14ac:dyDescent="0.2">
      <c r="A3" s="3">
        <f t="shared" ref="A3:A14" si="0">MONTH(F3)</f>
        <v>2</v>
      </c>
      <c r="B3" s="3">
        <f t="shared" ref="B3:B8" si="1">G3-F3</f>
        <v>1</v>
      </c>
      <c r="C3" s="3">
        <f>F3-E3</f>
        <v>49</v>
      </c>
      <c r="D3" t="s">
        <v>6</v>
      </c>
      <c r="E3" s="1">
        <v>46011</v>
      </c>
      <c r="F3" s="19">
        <v>46060</v>
      </c>
      <c r="G3" s="19">
        <f>F3+1</f>
        <v>46061</v>
      </c>
      <c r="H3">
        <v>500</v>
      </c>
      <c r="I3">
        <v>1</v>
      </c>
    </row>
    <row r="4" spans="1:9" x14ac:dyDescent="0.2">
      <c r="A4" s="3">
        <f t="shared" si="0"/>
        <v>2</v>
      </c>
      <c r="B4" s="3">
        <f t="shared" si="1"/>
        <v>3</v>
      </c>
      <c r="C4" s="3">
        <f t="shared" ref="C4:C8" si="2">F4-E4</f>
        <v>11</v>
      </c>
      <c r="D4" t="s">
        <v>6</v>
      </c>
      <c r="E4" s="1">
        <v>46052</v>
      </c>
      <c r="F4" s="19">
        <v>46063</v>
      </c>
      <c r="G4" s="19">
        <f>F4+3</f>
        <v>46066</v>
      </c>
      <c r="H4">
        <v>2000</v>
      </c>
      <c r="I4">
        <v>2</v>
      </c>
    </row>
    <row r="5" spans="1:9" x14ac:dyDescent="0.2">
      <c r="A5" s="3">
        <f t="shared" si="0"/>
        <v>2</v>
      </c>
      <c r="B5" s="3">
        <f t="shared" si="1"/>
        <v>2</v>
      </c>
      <c r="C5" s="3">
        <f t="shared" si="2"/>
        <v>4</v>
      </c>
      <c r="D5" t="s">
        <v>6</v>
      </c>
      <c r="E5" s="1">
        <v>46063</v>
      </c>
      <c r="F5" s="19">
        <v>46067</v>
      </c>
      <c r="G5" s="19">
        <f>F5+2</f>
        <v>46069</v>
      </c>
      <c r="H5">
        <v>1000</v>
      </c>
      <c r="I5">
        <v>1</v>
      </c>
    </row>
    <row r="6" spans="1:9" x14ac:dyDescent="0.2">
      <c r="A6" s="3">
        <f t="shared" si="0"/>
        <v>2</v>
      </c>
      <c r="B6" s="3">
        <f t="shared" si="1"/>
        <v>2</v>
      </c>
      <c r="C6" s="3">
        <f t="shared" si="2"/>
        <v>1</v>
      </c>
      <c r="D6" t="s">
        <v>6</v>
      </c>
      <c r="E6" s="1">
        <v>46072</v>
      </c>
      <c r="F6" s="19">
        <v>46073</v>
      </c>
      <c r="G6" s="19">
        <f>F6+2</f>
        <v>46075</v>
      </c>
      <c r="H6">
        <v>500</v>
      </c>
      <c r="I6">
        <v>1</v>
      </c>
    </row>
    <row r="7" spans="1:9" x14ac:dyDescent="0.2">
      <c r="A7" s="3">
        <f t="shared" si="0"/>
        <v>3</v>
      </c>
      <c r="B7" s="3">
        <f t="shared" si="1"/>
        <v>7</v>
      </c>
      <c r="C7" s="3">
        <f t="shared" si="2"/>
        <v>3</v>
      </c>
      <c r="D7" t="s">
        <v>6</v>
      </c>
      <c r="E7" s="1">
        <v>46091</v>
      </c>
      <c r="F7" s="20">
        <v>46094</v>
      </c>
      <c r="G7" s="20">
        <v>46101</v>
      </c>
      <c r="H7">
        <v>2000</v>
      </c>
      <c r="I7">
        <v>1</v>
      </c>
    </row>
    <row r="8" spans="1:9" x14ac:dyDescent="0.2">
      <c r="A8" s="3">
        <f t="shared" si="0"/>
        <v>3</v>
      </c>
      <c r="B8" s="3">
        <f t="shared" si="1"/>
        <v>2</v>
      </c>
      <c r="C8" s="3">
        <f t="shared" si="2"/>
        <v>1</v>
      </c>
      <c r="D8" t="s">
        <v>6</v>
      </c>
      <c r="E8" s="1">
        <v>46101</v>
      </c>
      <c r="F8" s="20">
        <v>46102</v>
      </c>
      <c r="G8" s="20">
        <f>F8+2</f>
        <v>46104</v>
      </c>
      <c r="H8">
        <v>500</v>
      </c>
      <c r="I8">
        <v>2</v>
      </c>
    </row>
    <row r="9" spans="1:9" x14ac:dyDescent="0.2">
      <c r="A9" s="3"/>
    </row>
    <row r="10" spans="1:9" x14ac:dyDescent="0.2">
      <c r="A10" s="3"/>
      <c r="F10" s="21">
        <v>46111</v>
      </c>
      <c r="G10" s="21">
        <v>46114</v>
      </c>
      <c r="H10">
        <v>300</v>
      </c>
    </row>
    <row r="11" spans="1:9" x14ac:dyDescent="0.2">
      <c r="A11" s="3"/>
    </row>
    <row r="12" spans="1:9" x14ac:dyDescent="0.2">
      <c r="A12" s="3">
        <f t="shared" si="0"/>
        <v>3</v>
      </c>
      <c r="F12" s="1">
        <v>46111</v>
      </c>
      <c r="H12">
        <v>100</v>
      </c>
      <c r="I12" t="s">
        <v>29</v>
      </c>
    </row>
    <row r="13" spans="1:9" x14ac:dyDescent="0.2">
      <c r="A13" s="3">
        <f t="shared" si="0"/>
        <v>3</v>
      </c>
      <c r="F13" s="1">
        <v>46112</v>
      </c>
      <c r="H13">
        <v>100</v>
      </c>
      <c r="I13" t="s">
        <v>29</v>
      </c>
    </row>
    <row r="14" spans="1:9" x14ac:dyDescent="0.2">
      <c r="A14" s="3">
        <f t="shared" si="0"/>
        <v>4</v>
      </c>
      <c r="F14" s="1">
        <v>46113</v>
      </c>
      <c r="H14">
        <v>100</v>
      </c>
      <c r="I14" t="s">
        <v>30</v>
      </c>
    </row>
    <row r="15" spans="1:9" x14ac:dyDescent="0.2">
      <c r="A15" s="3"/>
    </row>
    <row r="16" spans="1:9" x14ac:dyDescent="0.2">
      <c r="A16" s="3"/>
    </row>
    <row r="17" spans="1:1" x14ac:dyDescent="0.2">
      <c r="A17"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ED4AE-AE97-9F4B-8200-D18182BEFF45}">
  <dimension ref="A1:I17"/>
  <sheetViews>
    <sheetView zoomScale="160" zoomScaleNormal="160" workbookViewId="0">
      <selection activeCell="H15" sqref="H15"/>
    </sheetView>
  </sheetViews>
  <sheetFormatPr baseColWidth="10" defaultRowHeight="16" x14ac:dyDescent="0.2"/>
  <cols>
    <col min="1" max="3" width="10.83203125" style="2"/>
  </cols>
  <sheetData>
    <row r="1" spans="1:9" x14ac:dyDescent="0.2">
      <c r="A1" s="3" t="s">
        <v>17</v>
      </c>
      <c r="B1" s="3" t="s">
        <v>18</v>
      </c>
      <c r="C1" s="2" t="s">
        <v>22</v>
      </c>
      <c r="D1" t="s">
        <v>0</v>
      </c>
      <c r="E1" t="s">
        <v>1</v>
      </c>
      <c r="F1" t="s">
        <v>2</v>
      </c>
      <c r="G1" t="s">
        <v>3</v>
      </c>
      <c r="H1" t="s">
        <v>4</v>
      </c>
      <c r="I1" t="s">
        <v>5</v>
      </c>
    </row>
    <row r="2" spans="1:9" x14ac:dyDescent="0.2">
      <c r="A2" s="3">
        <f>MONTH(F2)</f>
        <v>2</v>
      </c>
      <c r="B2" s="3">
        <f>G2-F2</f>
        <v>1</v>
      </c>
      <c r="C2" s="3">
        <f>F2-E2</f>
        <v>33</v>
      </c>
      <c r="D2" t="s">
        <v>6</v>
      </c>
      <c r="E2" s="1">
        <v>45663</v>
      </c>
      <c r="F2" s="1">
        <v>45696</v>
      </c>
      <c r="G2" s="1">
        <v>45697</v>
      </c>
      <c r="H2">
        <v>1500</v>
      </c>
      <c r="I2">
        <v>2</v>
      </c>
    </row>
    <row r="3" spans="1:9" x14ac:dyDescent="0.2">
      <c r="A3" s="3">
        <f t="shared" ref="A3:A8" si="0">MONTH(F3)</f>
        <v>2</v>
      </c>
      <c r="B3" s="3">
        <f t="shared" ref="B3:B8" si="1">G3-F3</f>
        <v>1</v>
      </c>
      <c r="C3" s="3">
        <f>F3-E3</f>
        <v>47</v>
      </c>
      <c r="D3" t="s">
        <v>6</v>
      </c>
      <c r="E3" s="1">
        <v>45651</v>
      </c>
      <c r="F3" s="1">
        <v>45698</v>
      </c>
      <c r="G3" s="1">
        <f>(F3+1)</f>
        <v>45699</v>
      </c>
      <c r="H3">
        <v>500</v>
      </c>
      <c r="I3">
        <v>1</v>
      </c>
    </row>
    <row r="4" spans="1:9" x14ac:dyDescent="0.2">
      <c r="A4" s="3">
        <f t="shared" si="0"/>
        <v>2</v>
      </c>
      <c r="B4" s="3">
        <f t="shared" si="1"/>
        <v>3</v>
      </c>
      <c r="C4" s="3">
        <f t="shared" ref="C4:C8" si="2">F4-E4</f>
        <v>13</v>
      </c>
      <c r="D4" t="s">
        <v>6</v>
      </c>
      <c r="E4" s="1">
        <v>45692</v>
      </c>
      <c r="F4" s="1">
        <v>45705</v>
      </c>
      <c r="G4" s="1">
        <f>(F4+3)</f>
        <v>45708</v>
      </c>
      <c r="H4">
        <v>3000</v>
      </c>
      <c r="I4">
        <v>2</v>
      </c>
    </row>
    <row r="5" spans="1:9" x14ac:dyDescent="0.2">
      <c r="A5" s="3">
        <f t="shared" si="0"/>
        <v>2</v>
      </c>
      <c r="B5" s="3">
        <f t="shared" si="1"/>
        <v>2</v>
      </c>
      <c r="C5" s="3">
        <f t="shared" si="2"/>
        <v>4</v>
      </c>
      <c r="D5" t="s">
        <v>6</v>
      </c>
      <c r="E5" s="1">
        <v>45703</v>
      </c>
      <c r="F5" s="1">
        <v>45707</v>
      </c>
      <c r="G5" s="1">
        <f>(F5+2)</f>
        <v>45709</v>
      </c>
      <c r="H5">
        <v>1000</v>
      </c>
      <c r="I5">
        <v>1</v>
      </c>
    </row>
    <row r="6" spans="1:9" x14ac:dyDescent="0.2">
      <c r="A6" s="3">
        <f t="shared" si="0"/>
        <v>2</v>
      </c>
      <c r="B6" s="3">
        <f t="shared" si="1"/>
        <v>2</v>
      </c>
      <c r="C6" s="3">
        <f t="shared" si="2"/>
        <v>1</v>
      </c>
      <c r="D6" t="s">
        <v>6</v>
      </c>
      <c r="E6" s="1">
        <v>45712</v>
      </c>
      <c r="F6" s="1">
        <v>45713</v>
      </c>
      <c r="G6" s="1">
        <f>(F6+2)</f>
        <v>45715</v>
      </c>
      <c r="H6">
        <v>500</v>
      </c>
      <c r="I6">
        <v>1</v>
      </c>
    </row>
    <row r="7" spans="1:9" x14ac:dyDescent="0.2">
      <c r="A7" s="3">
        <f t="shared" si="0"/>
        <v>3</v>
      </c>
      <c r="B7" s="3">
        <f t="shared" si="1"/>
        <v>5</v>
      </c>
      <c r="C7" s="3">
        <f t="shared" si="2"/>
        <v>5</v>
      </c>
      <c r="D7" t="s">
        <v>6</v>
      </c>
      <c r="E7" s="1">
        <v>45731</v>
      </c>
      <c r="F7" s="1">
        <v>45736</v>
      </c>
      <c r="G7" s="1">
        <v>45741</v>
      </c>
      <c r="H7">
        <v>3000</v>
      </c>
      <c r="I7">
        <v>1</v>
      </c>
    </row>
    <row r="8" spans="1:9" x14ac:dyDescent="0.2">
      <c r="A8" s="3">
        <f t="shared" si="0"/>
        <v>3</v>
      </c>
      <c r="B8" s="3">
        <f t="shared" si="1"/>
        <v>2</v>
      </c>
      <c r="C8" s="3">
        <f t="shared" si="2"/>
        <v>0</v>
      </c>
      <c r="D8" t="s">
        <v>6</v>
      </c>
      <c r="E8" s="1">
        <v>45741</v>
      </c>
      <c r="F8" s="1">
        <v>45741</v>
      </c>
      <c r="G8" s="1">
        <f>(F8+2)</f>
        <v>45743</v>
      </c>
      <c r="H8">
        <v>1500</v>
      </c>
      <c r="I8">
        <v>2</v>
      </c>
    </row>
    <row r="9" spans="1:9" x14ac:dyDescent="0.2">
      <c r="A9" s="3"/>
    </row>
    <row r="10" spans="1:9" x14ac:dyDescent="0.2">
      <c r="A10" s="3"/>
    </row>
    <row r="11" spans="1:9" x14ac:dyDescent="0.2">
      <c r="A11" s="3"/>
    </row>
    <row r="12" spans="1:9" x14ac:dyDescent="0.2">
      <c r="A12" s="3"/>
    </row>
    <row r="13" spans="1:9" x14ac:dyDescent="0.2">
      <c r="A13" s="3"/>
    </row>
    <row r="14" spans="1:9" x14ac:dyDescent="0.2">
      <c r="A14" s="3"/>
    </row>
    <row r="15" spans="1:9" x14ac:dyDescent="0.2">
      <c r="A15" s="3"/>
    </row>
    <row r="16" spans="1:9" x14ac:dyDescent="0.2">
      <c r="A16" s="3"/>
    </row>
    <row r="17" spans="1:1" x14ac:dyDescent="0.2">
      <c r="A17"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B1E099-634F-0841-A148-A228146941F4}">
  <dimension ref="A1:I22"/>
  <sheetViews>
    <sheetView zoomScale="160" zoomScaleNormal="160" workbookViewId="0">
      <selection activeCell="I25" sqref="I25"/>
    </sheetView>
  </sheetViews>
  <sheetFormatPr baseColWidth="10" defaultRowHeight="16" x14ac:dyDescent="0.2"/>
  <cols>
    <col min="1" max="3" width="10.83203125" style="2"/>
  </cols>
  <sheetData>
    <row r="1" spans="1:9" x14ac:dyDescent="0.2">
      <c r="A1" s="2" t="s">
        <v>17</v>
      </c>
      <c r="B1" s="2" t="s">
        <v>18</v>
      </c>
      <c r="C1" s="2" t="s">
        <v>22</v>
      </c>
      <c r="D1" t="s">
        <v>0</v>
      </c>
      <c r="E1" t="s">
        <v>1</v>
      </c>
      <c r="F1" t="s">
        <v>2</v>
      </c>
      <c r="G1" t="s">
        <v>3</v>
      </c>
      <c r="H1" t="s">
        <v>4</v>
      </c>
      <c r="I1" t="s">
        <v>5</v>
      </c>
    </row>
    <row r="2" spans="1:9" x14ac:dyDescent="0.2">
      <c r="A2" s="3">
        <f>MONTH(F2)</f>
        <v>2</v>
      </c>
      <c r="B2" s="3">
        <f>G2-F2</f>
        <v>2</v>
      </c>
      <c r="C2" s="3">
        <f>F2-E2</f>
        <v>32</v>
      </c>
      <c r="D2" t="s">
        <v>6</v>
      </c>
      <c r="E2" s="1">
        <v>45663</v>
      </c>
      <c r="F2" s="1">
        <v>45695</v>
      </c>
      <c r="G2" s="1">
        <v>45697</v>
      </c>
      <c r="H2">
        <v>1000</v>
      </c>
      <c r="I2">
        <v>2</v>
      </c>
    </row>
    <row r="3" spans="1:9" x14ac:dyDescent="0.2">
      <c r="A3" s="3">
        <f t="shared" ref="A3" si="0">MONTH(F3)</f>
        <v>2</v>
      </c>
      <c r="B3" s="3">
        <f t="shared" ref="B3" si="1">G3-F3</f>
        <v>1</v>
      </c>
      <c r="C3" s="3">
        <f>F3-E3</f>
        <v>49</v>
      </c>
      <c r="D3" t="s">
        <v>6</v>
      </c>
      <c r="E3" s="1">
        <v>45651</v>
      </c>
      <c r="F3" s="1">
        <v>45700</v>
      </c>
      <c r="G3" s="1">
        <f>(F3+1)</f>
        <v>45701</v>
      </c>
      <c r="H3">
        <v>500</v>
      </c>
      <c r="I3">
        <v>1</v>
      </c>
    </row>
    <row r="4" spans="1:9" x14ac:dyDescent="0.2">
      <c r="A4" s="3"/>
      <c r="B4" s="3"/>
      <c r="C4" s="3"/>
      <c r="E4" s="1"/>
      <c r="F4" s="1"/>
      <c r="G4" s="1"/>
    </row>
    <row r="5" spans="1:9" x14ac:dyDescent="0.2">
      <c r="A5" s="3"/>
      <c r="B5" s="3"/>
      <c r="C5" s="3"/>
      <c r="E5" s="1"/>
      <c r="F5" s="1"/>
      <c r="G5" s="1"/>
    </row>
    <row r="6" spans="1:9" x14ac:dyDescent="0.2">
      <c r="A6" s="3"/>
      <c r="B6" s="3"/>
      <c r="C6" s="3"/>
      <c r="E6" s="1"/>
      <c r="F6" s="1"/>
      <c r="G6" s="1"/>
    </row>
    <row r="7" spans="1:9" x14ac:dyDescent="0.2">
      <c r="A7" s="3"/>
      <c r="B7" s="3"/>
      <c r="C7" s="3"/>
      <c r="E7" s="1"/>
      <c r="F7" s="1"/>
      <c r="G7" s="1"/>
    </row>
    <row r="8" spans="1:9" x14ac:dyDescent="0.2">
      <c r="A8" s="3"/>
      <c r="B8" s="3"/>
      <c r="C8" s="3"/>
      <c r="E8" s="1"/>
      <c r="F8" s="1"/>
      <c r="G8" s="1"/>
    </row>
    <row r="9" spans="1:9" x14ac:dyDescent="0.2">
      <c r="A9" s="3"/>
    </row>
    <row r="10" spans="1:9" x14ac:dyDescent="0.2">
      <c r="A10" s="3"/>
    </row>
    <row r="11" spans="1:9" x14ac:dyDescent="0.2">
      <c r="A11" s="3"/>
    </row>
    <row r="12" spans="1:9" x14ac:dyDescent="0.2">
      <c r="A12" s="3"/>
    </row>
    <row r="13" spans="1:9" x14ac:dyDescent="0.2">
      <c r="A13" s="3"/>
    </row>
    <row r="14" spans="1:9" x14ac:dyDescent="0.2">
      <c r="A14" s="3"/>
    </row>
    <row r="15" spans="1:9" x14ac:dyDescent="0.2">
      <c r="A15" s="3"/>
    </row>
    <row r="16" spans="1:9" x14ac:dyDescent="0.2">
      <c r="A16" s="3"/>
      <c r="D16" s="23" t="s">
        <v>32</v>
      </c>
      <c r="E16" s="23"/>
      <c r="F16" s="23"/>
      <c r="G16" s="23"/>
      <c r="H16" s="23"/>
      <c r="I16" s="23"/>
    </row>
    <row r="17" spans="1:9" x14ac:dyDescent="0.2">
      <c r="A17" s="3"/>
      <c r="D17" s="23"/>
      <c r="E17" s="23"/>
      <c r="F17" s="23"/>
      <c r="G17" s="23"/>
      <c r="H17" s="23"/>
      <c r="I17" s="23"/>
    </row>
    <row r="18" spans="1:9" x14ac:dyDescent="0.2">
      <c r="D18" s="23" t="s">
        <v>6</v>
      </c>
      <c r="E18" s="19">
        <v>45692</v>
      </c>
      <c r="F18" s="19">
        <v>45703</v>
      </c>
      <c r="G18" s="19">
        <v>45706</v>
      </c>
      <c r="H18" s="23">
        <v>2000</v>
      </c>
      <c r="I18" s="23">
        <v>2</v>
      </c>
    </row>
    <row r="19" spans="1:9" x14ac:dyDescent="0.2">
      <c r="D19" s="23" t="s">
        <v>6</v>
      </c>
      <c r="E19" s="19">
        <v>45703</v>
      </c>
      <c r="F19" s="19">
        <v>45707</v>
      </c>
      <c r="G19" s="19">
        <v>45709</v>
      </c>
      <c r="H19" s="23">
        <v>1000</v>
      </c>
      <c r="I19" s="23">
        <v>1</v>
      </c>
    </row>
    <row r="20" spans="1:9" x14ac:dyDescent="0.2">
      <c r="D20" s="23" t="s">
        <v>6</v>
      </c>
      <c r="E20" s="19">
        <v>45712</v>
      </c>
      <c r="F20" s="19">
        <v>45713</v>
      </c>
      <c r="G20" s="19">
        <v>45715</v>
      </c>
      <c r="H20" s="23">
        <v>500</v>
      </c>
      <c r="I20" s="23">
        <v>1</v>
      </c>
    </row>
    <row r="21" spans="1:9" x14ac:dyDescent="0.2">
      <c r="D21" s="23" t="s">
        <v>6</v>
      </c>
      <c r="E21" s="19">
        <v>45731</v>
      </c>
      <c r="F21" s="19">
        <v>45734</v>
      </c>
      <c r="G21" s="19">
        <v>45741</v>
      </c>
      <c r="H21" s="23">
        <v>2000</v>
      </c>
      <c r="I21" s="23">
        <v>1</v>
      </c>
    </row>
    <row r="22" spans="1:9" x14ac:dyDescent="0.2">
      <c r="D22" s="23" t="s">
        <v>6</v>
      </c>
      <c r="E22" s="19">
        <v>45741</v>
      </c>
      <c r="F22" s="19">
        <v>45742</v>
      </c>
      <c r="G22" s="19">
        <v>45744</v>
      </c>
      <c r="H22" s="23">
        <v>500</v>
      </c>
      <c r="I22" s="23">
        <v>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ECF8-5C82-4147-9BC6-AB3F38557FE6}">
  <dimension ref="B2:K32"/>
  <sheetViews>
    <sheetView showGridLines="0" topLeftCell="A8" zoomScale="150" zoomScaleNormal="150" workbookViewId="0">
      <selection activeCell="I29" sqref="I29"/>
    </sheetView>
  </sheetViews>
  <sheetFormatPr baseColWidth="10" defaultRowHeight="16" x14ac:dyDescent="0.2"/>
  <cols>
    <col min="2" max="2" width="22" bestFit="1" customWidth="1"/>
  </cols>
  <sheetData>
    <row r="2" spans="2:9" x14ac:dyDescent="0.2">
      <c r="B2" s="22" t="s">
        <v>31</v>
      </c>
    </row>
    <row r="5" spans="2:9" ht="24" x14ac:dyDescent="0.3">
      <c r="B5" s="13">
        <v>2026</v>
      </c>
      <c r="C5" s="6" t="s">
        <v>7</v>
      </c>
      <c r="D5" s="6" t="s">
        <v>8</v>
      </c>
      <c r="E5" s="6" t="s">
        <v>9</v>
      </c>
      <c r="F5" s="6" t="s">
        <v>10</v>
      </c>
    </row>
    <row r="6" spans="2:9" x14ac:dyDescent="0.2">
      <c r="B6" s="7" t="s">
        <v>11</v>
      </c>
      <c r="C6" s="6"/>
      <c r="D6" s="8">
        <f>SUMIF('2026'!A:A,2,'2026'!B:B)/28</f>
        <v>0.35714285714285715</v>
      </c>
      <c r="E6" s="8">
        <f>SUMIF('2026'!A:A,3,'2026'!B:B)/31</f>
        <v>0.29032258064516131</v>
      </c>
      <c r="F6" s="6"/>
      <c r="H6" t="s">
        <v>19</v>
      </c>
      <c r="I6" t="s">
        <v>20</v>
      </c>
    </row>
    <row r="7" spans="2:9" x14ac:dyDescent="0.2">
      <c r="B7" s="7" t="s">
        <v>12</v>
      </c>
      <c r="C7" s="6"/>
      <c r="D7" s="9">
        <f>D8/SUMIF('2026'!A:A,2,'2026'!B:B)</f>
        <v>500</v>
      </c>
      <c r="E7" s="9">
        <f>E8/SUMIF('2026'!A:A,3,'2026'!B:B)</f>
        <v>300</v>
      </c>
      <c r="F7" s="6"/>
    </row>
    <row r="8" spans="2:9" x14ac:dyDescent="0.2">
      <c r="B8" s="7" t="s">
        <v>13</v>
      </c>
      <c r="C8" s="6"/>
      <c r="D8" s="9">
        <f>SUMIF('2026'!A:A,2,'2026'!H:H)</f>
        <v>5000</v>
      </c>
      <c r="E8" s="9">
        <f>SUMIF('2026'!A:A,3,'2026'!H:H)</f>
        <v>2700</v>
      </c>
      <c r="F8" s="6"/>
      <c r="I8" t="s">
        <v>21</v>
      </c>
    </row>
    <row r="9" spans="2:9" x14ac:dyDescent="0.2">
      <c r="B9" s="7" t="s">
        <v>14</v>
      </c>
      <c r="C9" s="6"/>
      <c r="D9" s="9">
        <f>D6*D7</f>
        <v>178.57142857142858</v>
      </c>
      <c r="E9" s="9">
        <f>E6*E7</f>
        <v>87.096774193548399</v>
      </c>
      <c r="F9" s="6"/>
    </row>
    <row r="10" spans="2:9" x14ac:dyDescent="0.2">
      <c r="B10" s="2"/>
      <c r="C10" s="2"/>
      <c r="D10" s="2"/>
      <c r="E10" s="2"/>
      <c r="F10" s="2"/>
    </row>
    <row r="11" spans="2:9" x14ac:dyDescent="0.2">
      <c r="B11" s="7" t="s">
        <v>15</v>
      </c>
      <c r="C11" s="6"/>
      <c r="D11" s="6">
        <f>AVERAGEIF('2026'!A:A,2,'2026'!C:C)</f>
        <v>19.399999999999999</v>
      </c>
      <c r="E11" s="6">
        <f>AVERAGEIF('2026'!A:A,3,'2026'!C:C)</f>
        <v>2</v>
      </c>
      <c r="F11" s="6"/>
    </row>
    <row r="12" spans="2:9" x14ac:dyDescent="0.2">
      <c r="B12" s="7" t="s">
        <v>16</v>
      </c>
      <c r="C12" s="6"/>
      <c r="D12" s="6">
        <f>AVERAGEIF('2026'!A:A,2,'2026'!I:I)</f>
        <v>1.4</v>
      </c>
      <c r="E12" s="6">
        <f>AVERAGEIF('2026'!A:A,3,'2026'!I:I)</f>
        <v>1.5</v>
      </c>
      <c r="F12" s="6"/>
    </row>
    <row r="14" spans="2:9" x14ac:dyDescent="0.2">
      <c r="I14" s="5" t="s">
        <v>23</v>
      </c>
    </row>
    <row r="15" spans="2:9" ht="24" x14ac:dyDescent="0.3">
      <c r="B15" s="14" t="s">
        <v>28</v>
      </c>
      <c r="C15" s="15" t="s">
        <v>7</v>
      </c>
      <c r="D15" s="15" t="s">
        <v>8</v>
      </c>
      <c r="E15" s="15" t="s">
        <v>9</v>
      </c>
      <c r="F15" s="15" t="s">
        <v>10</v>
      </c>
      <c r="I15" s="5" t="s">
        <v>24</v>
      </c>
    </row>
    <row r="16" spans="2:9" x14ac:dyDescent="0.2">
      <c r="B16" s="16" t="s">
        <v>11</v>
      </c>
      <c r="C16" s="15"/>
      <c r="D16" s="17">
        <f>SUMIF('2025 à date'!A:A,2,'2025 à date'!B:B)/28</f>
        <v>0.10714285714285714</v>
      </c>
      <c r="E16" s="17"/>
      <c r="F16" s="15"/>
    </row>
    <row r="17" spans="2:11" x14ac:dyDescent="0.2">
      <c r="B17" s="16" t="s">
        <v>12</v>
      </c>
      <c r="C17" s="15"/>
      <c r="D17" s="18">
        <f>D18/SUMIF('2025 à date'!A:A,2,'2025 à date'!B:B)</f>
        <v>500</v>
      </c>
      <c r="E17" s="24"/>
      <c r="F17" s="15"/>
      <c r="I17" t="s">
        <v>25</v>
      </c>
      <c r="J17" s="10">
        <v>46054</v>
      </c>
      <c r="K17" s="4">
        <v>179</v>
      </c>
    </row>
    <row r="18" spans="2:11" x14ac:dyDescent="0.2">
      <c r="B18" s="16" t="s">
        <v>13</v>
      </c>
      <c r="C18" s="15"/>
      <c r="D18" s="18">
        <f>SUMIF('2025 à date'!A:A,2,'2025 à date'!H:H)</f>
        <v>1500</v>
      </c>
      <c r="E18" s="18"/>
      <c r="F18" s="15"/>
    </row>
    <row r="19" spans="2:11" x14ac:dyDescent="0.2">
      <c r="B19" s="16" t="s">
        <v>14</v>
      </c>
      <c r="C19" s="15"/>
      <c r="D19" s="18">
        <f>D16*D17</f>
        <v>53.571428571428569</v>
      </c>
      <c r="E19" s="18"/>
      <c r="F19" s="15"/>
      <c r="J19" s="11" t="s">
        <v>27</v>
      </c>
      <c r="K19" s="4">
        <v>160</v>
      </c>
    </row>
    <row r="20" spans="2:11" x14ac:dyDescent="0.2">
      <c r="J20" s="11"/>
    </row>
    <row r="21" spans="2:11" x14ac:dyDescent="0.2">
      <c r="B21" s="16" t="s">
        <v>15</v>
      </c>
      <c r="C21" s="15"/>
      <c r="D21" s="15">
        <f>AVERAGEIF('2025 à date'!A:A,2,'2025 à date'!C:C)</f>
        <v>40.5</v>
      </c>
      <c r="E21" s="15"/>
      <c r="F21" s="15"/>
      <c r="J21" s="12" t="s">
        <v>26</v>
      </c>
      <c r="K21" s="4">
        <v>205</v>
      </c>
    </row>
    <row r="22" spans="2:11" x14ac:dyDescent="0.2">
      <c r="B22" s="16" t="s">
        <v>16</v>
      </c>
      <c r="C22" s="15"/>
      <c r="D22" s="15">
        <f>AVERAGEIF('2025 à date'!A:A,2,'2025 à date'!I:I)</f>
        <v>1.5</v>
      </c>
      <c r="E22" s="15"/>
      <c r="F22" s="15"/>
    </row>
    <row r="25" spans="2:11" ht="24" x14ac:dyDescent="0.3">
      <c r="B25" s="14">
        <v>2025</v>
      </c>
      <c r="C25" s="15" t="s">
        <v>7</v>
      </c>
      <c r="D25" s="15" t="s">
        <v>8</v>
      </c>
      <c r="E25" s="15" t="s">
        <v>9</v>
      </c>
      <c r="F25" s="15" t="s">
        <v>10</v>
      </c>
    </row>
    <row r="26" spans="2:11" x14ac:dyDescent="0.2">
      <c r="B26" s="16" t="s">
        <v>11</v>
      </c>
      <c r="C26" s="15"/>
      <c r="D26" s="17">
        <f>SUMIF('2025'!A:A,2,'2025'!B:B)/28</f>
        <v>0.32142857142857145</v>
      </c>
      <c r="E26" s="17">
        <f>SUMIF('2025'!A:A,3,'2025'!B:B)/31</f>
        <v>0.22580645161290322</v>
      </c>
      <c r="F26" s="15"/>
    </row>
    <row r="27" spans="2:11" x14ac:dyDescent="0.2">
      <c r="B27" s="16" t="s">
        <v>12</v>
      </c>
      <c r="C27" s="15"/>
      <c r="D27" s="18">
        <f>D28/SUMIF('2025'!A:A,2,'2025'!B:B)</f>
        <v>722.22222222222217</v>
      </c>
      <c r="E27" s="18">
        <f>E28/SUMIF('2025'!A:A,3,'2025'!B:B)</f>
        <v>642.85714285714289</v>
      </c>
      <c r="F27" s="15"/>
    </row>
    <row r="28" spans="2:11" x14ac:dyDescent="0.2">
      <c r="B28" s="16" t="s">
        <v>13</v>
      </c>
      <c r="C28" s="15"/>
      <c r="D28" s="18">
        <f>SUMIF('2025'!A:A,2,'2025'!H:H)</f>
        <v>6500</v>
      </c>
      <c r="E28" s="18">
        <f>SUMIF('2025'!A:A,3,'2025'!H:H)</f>
        <v>4500</v>
      </c>
      <c r="F28" s="15"/>
    </row>
    <row r="29" spans="2:11" x14ac:dyDescent="0.2">
      <c r="B29" s="16" t="s">
        <v>14</v>
      </c>
      <c r="C29" s="15"/>
      <c r="D29" s="18">
        <f>D26*D27</f>
        <v>232.14285714285714</v>
      </c>
      <c r="E29" s="18">
        <f>E26*E27</f>
        <v>145.16129032258064</v>
      </c>
      <c r="F29" s="15"/>
    </row>
    <row r="31" spans="2:11" x14ac:dyDescent="0.2">
      <c r="B31" s="16" t="s">
        <v>15</v>
      </c>
      <c r="C31" s="15"/>
      <c r="D31" s="15">
        <f>AVERAGEIF('2025'!A:A,2,'2025'!C:C)</f>
        <v>19.600000000000001</v>
      </c>
      <c r="E31" s="15">
        <f>AVERAGEIF('2025'!A:A,3,'2025'!C:C)</f>
        <v>2.5</v>
      </c>
      <c r="F31" s="15"/>
    </row>
    <row r="32" spans="2:11" x14ac:dyDescent="0.2">
      <c r="B32" s="16" t="s">
        <v>16</v>
      </c>
      <c r="C32" s="15"/>
      <c r="D32" s="15">
        <f>AVERAGEIF('2025'!A:A,2,'2025'!I:I)</f>
        <v>1.4</v>
      </c>
      <c r="E32" s="15">
        <f>AVERAGEIF('2025'!A:A,3,'2025'!I:I)</f>
        <v>1.5</v>
      </c>
      <c r="F32" s="1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FBD51-679E-8541-B1E1-E3650D79BD6D}">
  <dimension ref="B2:B255"/>
  <sheetViews>
    <sheetView tabSelected="1" workbookViewId="0">
      <selection activeCell="B256" sqref="B256"/>
    </sheetView>
  </sheetViews>
  <sheetFormatPr baseColWidth="10" defaultRowHeight="16" x14ac:dyDescent="0.2"/>
  <cols>
    <col min="2" max="2" width="225.6640625" customWidth="1"/>
  </cols>
  <sheetData>
    <row r="2" spans="2:2" ht="409" customHeight="1" x14ac:dyDescent="0.2">
      <c r="B2" s="25" t="s">
        <v>33</v>
      </c>
    </row>
    <row r="3" spans="2:2" x14ac:dyDescent="0.2">
      <c r="B3" s="25"/>
    </row>
    <row r="4" spans="2:2" x14ac:dyDescent="0.2">
      <c r="B4" s="25"/>
    </row>
    <row r="5" spans="2:2" x14ac:dyDescent="0.2">
      <c r="B5" s="25"/>
    </row>
    <row r="6" spans="2:2" x14ac:dyDescent="0.2">
      <c r="B6" s="25"/>
    </row>
    <row r="7" spans="2:2" x14ac:dyDescent="0.2">
      <c r="B7" s="25"/>
    </row>
    <row r="8" spans="2:2" x14ac:dyDescent="0.2">
      <c r="B8" s="25"/>
    </row>
    <row r="9" spans="2:2" x14ac:dyDescent="0.2">
      <c r="B9" s="25"/>
    </row>
    <row r="10" spans="2:2" x14ac:dyDescent="0.2">
      <c r="B10" s="25"/>
    </row>
    <row r="11" spans="2:2" x14ac:dyDescent="0.2">
      <c r="B11" s="25"/>
    </row>
    <row r="12" spans="2:2" x14ac:dyDescent="0.2">
      <c r="B12" s="25"/>
    </row>
    <row r="13" spans="2:2" x14ac:dyDescent="0.2">
      <c r="B13" s="25"/>
    </row>
    <row r="14" spans="2:2" x14ac:dyDescent="0.2">
      <c r="B14" s="25"/>
    </row>
    <row r="15" spans="2:2" x14ac:dyDescent="0.2">
      <c r="B15" s="25"/>
    </row>
    <row r="16" spans="2:2" x14ac:dyDescent="0.2">
      <c r="B16" s="25"/>
    </row>
    <row r="17" spans="2:2" x14ac:dyDescent="0.2">
      <c r="B17" s="25"/>
    </row>
    <row r="18" spans="2:2" x14ac:dyDescent="0.2">
      <c r="B18" s="25"/>
    </row>
    <row r="19" spans="2:2" x14ac:dyDescent="0.2">
      <c r="B19" s="25"/>
    </row>
    <row r="20" spans="2:2" x14ac:dyDescent="0.2">
      <c r="B20" s="25"/>
    </row>
    <row r="21" spans="2:2" x14ac:dyDescent="0.2">
      <c r="B21" s="25"/>
    </row>
    <row r="22" spans="2:2" x14ac:dyDescent="0.2">
      <c r="B22" s="25"/>
    </row>
    <row r="23" spans="2:2" x14ac:dyDescent="0.2">
      <c r="B23" s="25"/>
    </row>
    <row r="24" spans="2:2" x14ac:dyDescent="0.2">
      <c r="B24" s="25"/>
    </row>
    <row r="25" spans="2:2" x14ac:dyDescent="0.2">
      <c r="B25" s="25"/>
    </row>
    <row r="26" spans="2:2" x14ac:dyDescent="0.2">
      <c r="B26" s="25"/>
    </row>
    <row r="27" spans="2:2" x14ac:dyDescent="0.2">
      <c r="B27" s="25"/>
    </row>
    <row r="28" spans="2:2" x14ac:dyDescent="0.2">
      <c r="B28" s="25"/>
    </row>
    <row r="29" spans="2:2" x14ac:dyDescent="0.2">
      <c r="B29" s="25"/>
    </row>
    <row r="30" spans="2:2" x14ac:dyDescent="0.2">
      <c r="B30" s="25"/>
    </row>
    <row r="31" spans="2:2" x14ac:dyDescent="0.2">
      <c r="B31" s="25"/>
    </row>
    <row r="32" spans="2:2" x14ac:dyDescent="0.2">
      <c r="B32" s="25"/>
    </row>
    <row r="33" spans="2:2" x14ac:dyDescent="0.2">
      <c r="B33" s="25"/>
    </row>
    <row r="34" spans="2:2" x14ac:dyDescent="0.2">
      <c r="B34" s="25"/>
    </row>
    <row r="35" spans="2:2" x14ac:dyDescent="0.2">
      <c r="B35" s="25"/>
    </row>
    <row r="36" spans="2:2" x14ac:dyDescent="0.2">
      <c r="B36" s="25"/>
    </row>
    <row r="37" spans="2:2" x14ac:dyDescent="0.2">
      <c r="B37" s="25"/>
    </row>
    <row r="38" spans="2:2" x14ac:dyDescent="0.2">
      <c r="B38" s="25"/>
    </row>
    <row r="39" spans="2:2" x14ac:dyDescent="0.2">
      <c r="B39" s="25"/>
    </row>
    <row r="40" spans="2:2" x14ac:dyDescent="0.2">
      <c r="B40" s="25"/>
    </row>
    <row r="41" spans="2:2" x14ac:dyDescent="0.2">
      <c r="B41" s="25"/>
    </row>
    <row r="42" spans="2:2" x14ac:dyDescent="0.2">
      <c r="B42" s="25"/>
    </row>
    <row r="43" spans="2:2" x14ac:dyDescent="0.2">
      <c r="B43" s="25"/>
    </row>
    <row r="44" spans="2:2" x14ac:dyDescent="0.2">
      <c r="B44" s="25"/>
    </row>
    <row r="45" spans="2:2" x14ac:dyDescent="0.2">
      <c r="B45" s="25"/>
    </row>
    <row r="46" spans="2:2" x14ac:dyDescent="0.2">
      <c r="B46" s="25"/>
    </row>
    <row r="47" spans="2:2" x14ac:dyDescent="0.2">
      <c r="B47" s="25"/>
    </row>
    <row r="48" spans="2:2" x14ac:dyDescent="0.2">
      <c r="B48" s="25"/>
    </row>
    <row r="49" spans="2:2" x14ac:dyDescent="0.2">
      <c r="B49" s="25"/>
    </row>
    <row r="50" spans="2:2" x14ac:dyDescent="0.2">
      <c r="B50" s="25"/>
    </row>
    <row r="51" spans="2:2" x14ac:dyDescent="0.2">
      <c r="B51" s="25"/>
    </row>
    <row r="52" spans="2:2" x14ac:dyDescent="0.2">
      <c r="B52" s="25"/>
    </row>
    <row r="53" spans="2:2" x14ac:dyDescent="0.2">
      <c r="B53" s="25"/>
    </row>
    <row r="54" spans="2:2" x14ac:dyDescent="0.2">
      <c r="B54" s="25"/>
    </row>
    <row r="55" spans="2:2" x14ac:dyDescent="0.2">
      <c r="B55" s="25"/>
    </row>
    <row r="56" spans="2:2" x14ac:dyDescent="0.2">
      <c r="B56" s="25"/>
    </row>
    <row r="57" spans="2:2" x14ac:dyDescent="0.2">
      <c r="B57" s="25"/>
    </row>
    <row r="58" spans="2:2" x14ac:dyDescent="0.2">
      <c r="B58" s="25"/>
    </row>
    <row r="59" spans="2:2" x14ac:dyDescent="0.2">
      <c r="B59" s="25"/>
    </row>
    <row r="60" spans="2:2" x14ac:dyDescent="0.2">
      <c r="B60" s="25"/>
    </row>
    <row r="61" spans="2:2" x14ac:dyDescent="0.2">
      <c r="B61" s="25"/>
    </row>
    <row r="62" spans="2:2" x14ac:dyDescent="0.2">
      <c r="B62" s="25"/>
    </row>
    <row r="63" spans="2:2" x14ac:dyDescent="0.2">
      <c r="B63" s="25"/>
    </row>
    <row r="64" spans="2:2" x14ac:dyDescent="0.2">
      <c r="B64" s="25"/>
    </row>
    <row r="65" spans="2:2" x14ac:dyDescent="0.2">
      <c r="B65" s="25"/>
    </row>
    <row r="66" spans="2:2" x14ac:dyDescent="0.2">
      <c r="B66" s="25"/>
    </row>
    <row r="67" spans="2:2" x14ac:dyDescent="0.2">
      <c r="B67" s="25"/>
    </row>
    <row r="68" spans="2:2" x14ac:dyDescent="0.2">
      <c r="B68" s="25"/>
    </row>
    <row r="69" spans="2:2" x14ac:dyDescent="0.2">
      <c r="B69" s="25"/>
    </row>
    <row r="70" spans="2:2" x14ac:dyDescent="0.2">
      <c r="B70" s="25"/>
    </row>
    <row r="71" spans="2:2" x14ac:dyDescent="0.2">
      <c r="B71" s="25"/>
    </row>
    <row r="72" spans="2:2" x14ac:dyDescent="0.2">
      <c r="B72" s="25"/>
    </row>
    <row r="73" spans="2:2" x14ac:dyDescent="0.2">
      <c r="B73" s="25"/>
    </row>
    <row r="74" spans="2:2" x14ac:dyDescent="0.2">
      <c r="B74" s="25"/>
    </row>
    <row r="75" spans="2:2" x14ac:dyDescent="0.2">
      <c r="B75" s="25"/>
    </row>
    <row r="76" spans="2:2" x14ac:dyDescent="0.2">
      <c r="B76" s="25"/>
    </row>
    <row r="77" spans="2:2" x14ac:dyDescent="0.2">
      <c r="B77" s="25"/>
    </row>
    <row r="78" spans="2:2" x14ac:dyDescent="0.2">
      <c r="B78" s="25"/>
    </row>
    <row r="79" spans="2:2" x14ac:dyDescent="0.2">
      <c r="B79" s="25"/>
    </row>
    <row r="80" spans="2:2" x14ac:dyDescent="0.2">
      <c r="B80" s="25"/>
    </row>
    <row r="81" spans="2:2" x14ac:dyDescent="0.2">
      <c r="B81" s="25"/>
    </row>
    <row r="82" spans="2:2" x14ac:dyDescent="0.2">
      <c r="B82" s="25"/>
    </row>
    <row r="83" spans="2:2" x14ac:dyDescent="0.2">
      <c r="B83" s="25"/>
    </row>
    <row r="84" spans="2:2" x14ac:dyDescent="0.2">
      <c r="B84" s="25"/>
    </row>
    <row r="85" spans="2:2" x14ac:dyDescent="0.2">
      <c r="B85" s="25"/>
    </row>
    <row r="86" spans="2:2" x14ac:dyDescent="0.2">
      <c r="B86" s="25"/>
    </row>
    <row r="87" spans="2:2" x14ac:dyDescent="0.2">
      <c r="B87" s="25"/>
    </row>
    <row r="88" spans="2:2" x14ac:dyDescent="0.2">
      <c r="B88" s="25"/>
    </row>
    <row r="89" spans="2:2" x14ac:dyDescent="0.2">
      <c r="B89" s="25"/>
    </row>
    <row r="90" spans="2:2" x14ac:dyDescent="0.2">
      <c r="B90" s="25"/>
    </row>
    <row r="91" spans="2:2" x14ac:dyDescent="0.2">
      <c r="B91" s="25"/>
    </row>
    <row r="92" spans="2:2" x14ac:dyDescent="0.2">
      <c r="B92" s="25"/>
    </row>
    <row r="93" spans="2:2" x14ac:dyDescent="0.2">
      <c r="B93" s="25"/>
    </row>
    <row r="94" spans="2:2" x14ac:dyDescent="0.2">
      <c r="B94" s="25"/>
    </row>
    <row r="95" spans="2:2" x14ac:dyDescent="0.2">
      <c r="B95" s="25"/>
    </row>
    <row r="96" spans="2:2" x14ac:dyDescent="0.2">
      <c r="B96" s="25"/>
    </row>
    <row r="97" spans="2:2" x14ac:dyDescent="0.2">
      <c r="B97" s="25"/>
    </row>
    <row r="98" spans="2:2" x14ac:dyDescent="0.2">
      <c r="B98" s="25"/>
    </row>
    <row r="99" spans="2:2" x14ac:dyDescent="0.2">
      <c r="B99" s="25"/>
    </row>
    <row r="100" spans="2:2" x14ac:dyDescent="0.2">
      <c r="B100" s="25"/>
    </row>
    <row r="101" spans="2:2" x14ac:dyDescent="0.2">
      <c r="B101" s="25"/>
    </row>
    <row r="102" spans="2:2" x14ac:dyDescent="0.2">
      <c r="B102" s="25"/>
    </row>
    <row r="103" spans="2:2" x14ac:dyDescent="0.2">
      <c r="B103" s="25"/>
    </row>
    <row r="104" spans="2:2" x14ac:dyDescent="0.2">
      <c r="B104" s="25"/>
    </row>
    <row r="105" spans="2:2" x14ac:dyDescent="0.2">
      <c r="B105" s="25"/>
    </row>
    <row r="106" spans="2:2" x14ac:dyDescent="0.2">
      <c r="B106" s="25"/>
    </row>
    <row r="107" spans="2:2" x14ac:dyDescent="0.2">
      <c r="B107" s="25"/>
    </row>
    <row r="108" spans="2:2" x14ac:dyDescent="0.2">
      <c r="B108" s="25"/>
    </row>
    <row r="109" spans="2:2" x14ac:dyDescent="0.2">
      <c r="B109" s="25"/>
    </row>
    <row r="110" spans="2:2" x14ac:dyDescent="0.2">
      <c r="B110" s="25"/>
    </row>
    <row r="111" spans="2:2" x14ac:dyDescent="0.2">
      <c r="B111" s="25"/>
    </row>
    <row r="112" spans="2:2" x14ac:dyDescent="0.2">
      <c r="B112" s="25"/>
    </row>
    <row r="113" spans="2:2" x14ac:dyDescent="0.2">
      <c r="B113" s="25"/>
    </row>
    <row r="114" spans="2:2" x14ac:dyDescent="0.2">
      <c r="B114" s="25"/>
    </row>
    <row r="115" spans="2:2" x14ac:dyDescent="0.2">
      <c r="B115" s="25"/>
    </row>
    <row r="116" spans="2:2" x14ac:dyDescent="0.2">
      <c r="B116" s="25"/>
    </row>
    <row r="117" spans="2:2" x14ac:dyDescent="0.2">
      <c r="B117" s="25"/>
    </row>
    <row r="118" spans="2:2" x14ac:dyDescent="0.2">
      <c r="B118" s="25"/>
    </row>
    <row r="119" spans="2:2" x14ac:dyDescent="0.2">
      <c r="B119" s="25"/>
    </row>
    <row r="120" spans="2:2" x14ac:dyDescent="0.2">
      <c r="B120" s="25"/>
    </row>
    <row r="121" spans="2:2" x14ac:dyDescent="0.2">
      <c r="B121" s="25"/>
    </row>
    <row r="122" spans="2:2" x14ac:dyDescent="0.2">
      <c r="B122" s="25"/>
    </row>
    <row r="123" spans="2:2" x14ac:dyDescent="0.2">
      <c r="B123" s="25"/>
    </row>
    <row r="124" spans="2:2" x14ac:dyDescent="0.2">
      <c r="B124" s="25"/>
    </row>
    <row r="125" spans="2:2" x14ac:dyDescent="0.2">
      <c r="B125" s="25"/>
    </row>
    <row r="126" spans="2:2" x14ac:dyDescent="0.2">
      <c r="B126" s="25"/>
    </row>
    <row r="127" spans="2:2" x14ac:dyDescent="0.2">
      <c r="B127" s="25"/>
    </row>
    <row r="128" spans="2:2" x14ac:dyDescent="0.2">
      <c r="B128" s="25"/>
    </row>
    <row r="129" spans="2:2" x14ac:dyDescent="0.2">
      <c r="B129" s="25"/>
    </row>
    <row r="130" spans="2:2" x14ac:dyDescent="0.2">
      <c r="B130" s="25"/>
    </row>
    <row r="131" spans="2:2" x14ac:dyDescent="0.2">
      <c r="B131" s="25"/>
    </row>
    <row r="132" spans="2:2" x14ac:dyDescent="0.2">
      <c r="B132" s="25"/>
    </row>
    <row r="133" spans="2:2" x14ac:dyDescent="0.2">
      <c r="B133" s="25"/>
    </row>
    <row r="134" spans="2:2" x14ac:dyDescent="0.2">
      <c r="B134" s="25"/>
    </row>
    <row r="135" spans="2:2" x14ac:dyDescent="0.2">
      <c r="B135" s="25"/>
    </row>
    <row r="136" spans="2:2" x14ac:dyDescent="0.2">
      <c r="B136" s="25"/>
    </row>
    <row r="137" spans="2:2" x14ac:dyDescent="0.2">
      <c r="B137" s="25"/>
    </row>
    <row r="138" spans="2:2" x14ac:dyDescent="0.2">
      <c r="B138" s="25"/>
    </row>
    <row r="139" spans="2:2" x14ac:dyDescent="0.2">
      <c r="B139" s="25"/>
    </row>
    <row r="140" spans="2:2" x14ac:dyDescent="0.2">
      <c r="B140" s="25"/>
    </row>
    <row r="141" spans="2:2" x14ac:dyDescent="0.2">
      <c r="B141" s="25"/>
    </row>
    <row r="142" spans="2:2" x14ac:dyDescent="0.2">
      <c r="B142" s="25"/>
    </row>
    <row r="143" spans="2:2" x14ac:dyDescent="0.2">
      <c r="B143" s="25"/>
    </row>
    <row r="144" spans="2:2" x14ac:dyDescent="0.2">
      <c r="B144" s="25"/>
    </row>
    <row r="145" spans="2:2" x14ac:dyDescent="0.2">
      <c r="B145" s="25"/>
    </row>
    <row r="146" spans="2:2" x14ac:dyDescent="0.2">
      <c r="B146" s="25"/>
    </row>
    <row r="147" spans="2:2" x14ac:dyDescent="0.2">
      <c r="B147" s="25"/>
    </row>
    <row r="148" spans="2:2" x14ac:dyDescent="0.2">
      <c r="B148" s="25"/>
    </row>
    <row r="149" spans="2:2" x14ac:dyDescent="0.2">
      <c r="B149" s="25"/>
    </row>
    <row r="150" spans="2:2" x14ac:dyDescent="0.2">
      <c r="B150" s="25"/>
    </row>
    <row r="151" spans="2:2" x14ac:dyDescent="0.2">
      <c r="B151" s="25"/>
    </row>
    <row r="152" spans="2:2" x14ac:dyDescent="0.2">
      <c r="B152" s="25"/>
    </row>
    <row r="153" spans="2:2" x14ac:dyDescent="0.2">
      <c r="B153" s="25"/>
    </row>
    <row r="154" spans="2:2" x14ac:dyDescent="0.2">
      <c r="B154" s="25"/>
    </row>
    <row r="155" spans="2:2" x14ac:dyDescent="0.2">
      <c r="B155" s="25"/>
    </row>
    <row r="156" spans="2:2" x14ac:dyDescent="0.2">
      <c r="B156" s="25"/>
    </row>
    <row r="157" spans="2:2" x14ac:dyDescent="0.2">
      <c r="B157" s="25"/>
    </row>
    <row r="158" spans="2:2" x14ac:dyDescent="0.2">
      <c r="B158" s="25"/>
    </row>
    <row r="159" spans="2:2" x14ac:dyDescent="0.2">
      <c r="B159" s="25"/>
    </row>
    <row r="160" spans="2:2" x14ac:dyDescent="0.2">
      <c r="B160" s="25"/>
    </row>
    <row r="161" spans="2:2" x14ac:dyDescent="0.2">
      <c r="B161" s="25"/>
    </row>
    <row r="162" spans="2:2" x14ac:dyDescent="0.2">
      <c r="B162" s="25"/>
    </row>
    <row r="163" spans="2:2" x14ac:dyDescent="0.2">
      <c r="B163" s="25"/>
    </row>
    <row r="164" spans="2:2" x14ac:dyDescent="0.2">
      <c r="B164" s="25"/>
    </row>
    <row r="165" spans="2:2" x14ac:dyDescent="0.2">
      <c r="B165" s="25"/>
    </row>
    <row r="166" spans="2:2" x14ac:dyDescent="0.2">
      <c r="B166" s="25"/>
    </row>
    <row r="167" spans="2:2" x14ac:dyDescent="0.2">
      <c r="B167" s="25"/>
    </row>
    <row r="168" spans="2:2" x14ac:dyDescent="0.2">
      <c r="B168" s="25"/>
    </row>
    <row r="169" spans="2:2" x14ac:dyDescent="0.2">
      <c r="B169" s="25"/>
    </row>
    <row r="170" spans="2:2" x14ac:dyDescent="0.2">
      <c r="B170" s="25"/>
    </row>
    <row r="171" spans="2:2" x14ac:dyDescent="0.2">
      <c r="B171" s="25"/>
    </row>
    <row r="172" spans="2:2" x14ac:dyDescent="0.2">
      <c r="B172" s="25"/>
    </row>
    <row r="173" spans="2:2" x14ac:dyDescent="0.2">
      <c r="B173" s="25"/>
    </row>
    <row r="174" spans="2:2" x14ac:dyDescent="0.2">
      <c r="B174" s="25"/>
    </row>
    <row r="175" spans="2:2" x14ac:dyDescent="0.2">
      <c r="B175" s="25"/>
    </row>
    <row r="176" spans="2:2" x14ac:dyDescent="0.2">
      <c r="B176" s="25"/>
    </row>
    <row r="177" spans="2:2" x14ac:dyDescent="0.2">
      <c r="B177" s="25"/>
    </row>
    <row r="178" spans="2:2" x14ac:dyDescent="0.2">
      <c r="B178" s="25"/>
    </row>
    <row r="179" spans="2:2" x14ac:dyDescent="0.2">
      <c r="B179" s="25"/>
    </row>
    <row r="180" spans="2:2" x14ac:dyDescent="0.2">
      <c r="B180" s="25"/>
    </row>
    <row r="181" spans="2:2" x14ac:dyDescent="0.2">
      <c r="B181" s="25"/>
    </row>
    <row r="182" spans="2:2" x14ac:dyDescent="0.2">
      <c r="B182" s="25"/>
    </row>
    <row r="183" spans="2:2" x14ac:dyDescent="0.2">
      <c r="B183" s="25"/>
    </row>
    <row r="184" spans="2:2" x14ac:dyDescent="0.2">
      <c r="B184" s="25"/>
    </row>
    <row r="185" spans="2:2" x14ac:dyDescent="0.2">
      <c r="B185" s="25"/>
    </row>
    <row r="186" spans="2:2" x14ac:dyDescent="0.2">
      <c r="B186" s="25"/>
    </row>
    <row r="187" spans="2:2" x14ac:dyDescent="0.2">
      <c r="B187" s="25"/>
    </row>
    <row r="188" spans="2:2" x14ac:dyDescent="0.2">
      <c r="B188" s="25"/>
    </row>
    <row r="189" spans="2:2" x14ac:dyDescent="0.2">
      <c r="B189" s="25"/>
    </row>
    <row r="190" spans="2:2" x14ac:dyDescent="0.2">
      <c r="B190" s="25"/>
    </row>
    <row r="191" spans="2:2" x14ac:dyDescent="0.2">
      <c r="B191" s="25"/>
    </row>
    <row r="192" spans="2:2" x14ac:dyDescent="0.2">
      <c r="B192" s="25"/>
    </row>
    <row r="193" spans="2:2" x14ac:dyDescent="0.2">
      <c r="B193" s="25"/>
    </row>
    <row r="194" spans="2:2" x14ac:dyDescent="0.2">
      <c r="B194" s="25"/>
    </row>
    <row r="195" spans="2:2" x14ac:dyDescent="0.2">
      <c r="B195" s="25"/>
    </row>
    <row r="196" spans="2:2" x14ac:dyDescent="0.2">
      <c r="B196" s="25"/>
    </row>
    <row r="197" spans="2:2" x14ac:dyDescent="0.2">
      <c r="B197" s="25"/>
    </row>
    <row r="198" spans="2:2" x14ac:dyDescent="0.2">
      <c r="B198" s="25"/>
    </row>
    <row r="199" spans="2:2" x14ac:dyDescent="0.2">
      <c r="B199" s="25"/>
    </row>
    <row r="200" spans="2:2" x14ac:dyDescent="0.2">
      <c r="B200" s="25"/>
    </row>
    <row r="201" spans="2:2" x14ac:dyDescent="0.2">
      <c r="B201" s="25"/>
    </row>
    <row r="202" spans="2:2" x14ac:dyDescent="0.2">
      <c r="B202" s="25"/>
    </row>
    <row r="203" spans="2:2" x14ac:dyDescent="0.2">
      <c r="B203" s="25"/>
    </row>
    <row r="204" spans="2:2" x14ac:dyDescent="0.2">
      <c r="B204" s="25"/>
    </row>
    <row r="205" spans="2:2" x14ac:dyDescent="0.2">
      <c r="B205" s="25"/>
    </row>
    <row r="206" spans="2:2" x14ac:dyDescent="0.2">
      <c r="B206" s="25"/>
    </row>
    <row r="207" spans="2:2" x14ac:dyDescent="0.2">
      <c r="B207" s="25"/>
    </row>
    <row r="208" spans="2:2" x14ac:dyDescent="0.2">
      <c r="B208" s="25"/>
    </row>
    <row r="209" spans="2:2" x14ac:dyDescent="0.2">
      <c r="B209" s="25"/>
    </row>
    <row r="210" spans="2:2" x14ac:dyDescent="0.2">
      <c r="B210" s="25"/>
    </row>
    <row r="211" spans="2:2" x14ac:dyDescent="0.2">
      <c r="B211" s="25"/>
    </row>
    <row r="212" spans="2:2" x14ac:dyDescent="0.2">
      <c r="B212" s="25"/>
    </row>
    <row r="213" spans="2:2" x14ac:dyDescent="0.2">
      <c r="B213" s="25"/>
    </row>
    <row r="214" spans="2:2" x14ac:dyDescent="0.2">
      <c r="B214" s="25"/>
    </row>
    <row r="215" spans="2:2" x14ac:dyDescent="0.2">
      <c r="B215" s="25"/>
    </row>
    <row r="216" spans="2:2" x14ac:dyDescent="0.2">
      <c r="B216" s="25"/>
    </row>
    <row r="217" spans="2:2" x14ac:dyDescent="0.2">
      <c r="B217" s="25"/>
    </row>
    <row r="218" spans="2:2" x14ac:dyDescent="0.2">
      <c r="B218" s="25"/>
    </row>
    <row r="219" spans="2:2" x14ac:dyDescent="0.2">
      <c r="B219" s="25"/>
    </row>
    <row r="220" spans="2:2" x14ac:dyDescent="0.2">
      <c r="B220" s="25"/>
    </row>
    <row r="221" spans="2:2" x14ac:dyDescent="0.2">
      <c r="B221" s="25"/>
    </row>
    <row r="222" spans="2:2" x14ac:dyDescent="0.2">
      <c r="B222" s="25"/>
    </row>
    <row r="223" spans="2:2" x14ac:dyDescent="0.2">
      <c r="B223" s="25"/>
    </row>
    <row r="224" spans="2:2" x14ac:dyDescent="0.2">
      <c r="B224" s="25"/>
    </row>
    <row r="225" spans="2:2" x14ac:dyDescent="0.2">
      <c r="B225" s="25"/>
    </row>
    <row r="226" spans="2:2" x14ac:dyDescent="0.2">
      <c r="B226" s="25"/>
    </row>
    <row r="227" spans="2:2" x14ac:dyDescent="0.2">
      <c r="B227" s="25"/>
    </row>
    <row r="228" spans="2:2" x14ac:dyDescent="0.2">
      <c r="B228" s="25"/>
    </row>
    <row r="229" spans="2:2" x14ac:dyDescent="0.2">
      <c r="B229" s="25"/>
    </row>
    <row r="230" spans="2:2" x14ac:dyDescent="0.2">
      <c r="B230" s="25"/>
    </row>
    <row r="231" spans="2:2" x14ac:dyDescent="0.2">
      <c r="B231" s="25"/>
    </row>
    <row r="232" spans="2:2" x14ac:dyDescent="0.2">
      <c r="B232" s="25"/>
    </row>
    <row r="233" spans="2:2" x14ac:dyDescent="0.2">
      <c r="B233" s="25"/>
    </row>
    <row r="234" spans="2:2" x14ac:dyDescent="0.2">
      <c r="B234" s="25"/>
    </row>
    <row r="235" spans="2:2" x14ac:dyDescent="0.2">
      <c r="B235" s="25"/>
    </row>
    <row r="236" spans="2:2" x14ac:dyDescent="0.2">
      <c r="B236" s="25"/>
    </row>
    <row r="237" spans="2:2" x14ac:dyDescent="0.2">
      <c r="B237" s="25"/>
    </row>
    <row r="238" spans="2:2" x14ac:dyDescent="0.2">
      <c r="B238" s="25"/>
    </row>
    <row r="239" spans="2:2" x14ac:dyDescent="0.2">
      <c r="B239" s="25"/>
    </row>
    <row r="240" spans="2:2" x14ac:dyDescent="0.2">
      <c r="B240" s="25"/>
    </row>
    <row r="241" spans="2:2" x14ac:dyDescent="0.2">
      <c r="B241" s="25"/>
    </row>
    <row r="242" spans="2:2" x14ac:dyDescent="0.2">
      <c r="B242" s="25"/>
    </row>
    <row r="243" spans="2:2" x14ac:dyDescent="0.2">
      <c r="B243" s="25"/>
    </row>
    <row r="244" spans="2:2" x14ac:dyDescent="0.2">
      <c r="B244" s="25"/>
    </row>
    <row r="245" spans="2:2" x14ac:dyDescent="0.2">
      <c r="B245" s="25"/>
    </row>
    <row r="246" spans="2:2" x14ac:dyDescent="0.2">
      <c r="B246" s="25"/>
    </row>
    <row r="247" spans="2:2" x14ac:dyDescent="0.2">
      <c r="B247" s="25"/>
    </row>
    <row r="248" spans="2:2" x14ac:dyDescent="0.2">
      <c r="B248" s="25"/>
    </row>
    <row r="249" spans="2:2" x14ac:dyDescent="0.2">
      <c r="B249" s="25"/>
    </row>
    <row r="250" spans="2:2" x14ac:dyDescent="0.2">
      <c r="B250" s="25"/>
    </row>
    <row r="251" spans="2:2" x14ac:dyDescent="0.2">
      <c r="B251" s="25"/>
    </row>
    <row r="252" spans="2:2" x14ac:dyDescent="0.2">
      <c r="B252" s="25"/>
    </row>
    <row r="253" spans="2:2" x14ac:dyDescent="0.2">
      <c r="B253" s="25"/>
    </row>
    <row r="254" spans="2:2" x14ac:dyDescent="0.2">
      <c r="B254" s="25"/>
    </row>
    <row r="255" spans="2:2" x14ac:dyDescent="0.2">
      <c r="B255" s="25"/>
    </row>
  </sheetData>
  <mergeCells count="1">
    <mergeCell ref="B2:B25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5</vt:i4>
      </vt:variant>
    </vt:vector>
  </HeadingPairs>
  <TitlesOfParts>
    <vt:vector size="5" baseType="lpstr">
      <vt:lpstr>2026</vt:lpstr>
      <vt:lpstr>2025</vt:lpstr>
      <vt:lpstr>2025 à date</vt:lpstr>
      <vt:lpstr>calcul</vt:lpstr>
      <vt:lpstr>prompt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Elise Ripoche</dc:creator>
  <cp:lastModifiedBy>Elise Ripoche</cp:lastModifiedBy>
  <dcterms:created xsi:type="dcterms:W3CDTF">2026-09-01T09:14:54Z</dcterms:created>
  <dcterms:modified xsi:type="dcterms:W3CDTF">2026-09-02T07:20:54Z</dcterms:modified>
</cp:coreProperties>
</file>